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0" yWindow="285" windowWidth="15645" windowHeight="9105" activeTab="0"/>
  </bookViews>
  <sheets>
    <sheet name="sadalijums_2017" sheetId="1" r:id="rId1"/>
  </sheets>
  <definedNames/>
  <calcPr fullCalcOnLoad="1"/>
</workbook>
</file>

<file path=xl/sharedStrings.xml><?xml version="1.0" encoding="utf-8"?>
<sst xmlns="http://schemas.openxmlformats.org/spreadsheetml/2006/main" count="85" uniqueCount="79">
  <si>
    <t>I</t>
  </si>
  <si>
    <t>II</t>
  </si>
  <si>
    <t>2.1.</t>
  </si>
  <si>
    <t>2.2.</t>
  </si>
  <si>
    <t>Kopā</t>
  </si>
  <si>
    <t>2.3.</t>
  </si>
  <si>
    <t>VBTA inspekcijas īstenotie pasākumi</t>
  </si>
  <si>
    <t>Valsts programma kopā (22.02.00)</t>
  </si>
  <si>
    <t>Labklājības ministrijas  īstenotie pasākumi</t>
  </si>
  <si>
    <t>VP sadaļas nr.</t>
  </si>
  <si>
    <t>Jauno audžuģimeņu apmācības</t>
  </si>
  <si>
    <t>Valsts bērnu tiesību aizsardzības inspekcijas krīzes komandas darbības nodrošināšana</t>
  </si>
  <si>
    <t xml:space="preserve">Psihologa konsultācijas adoptētājiem, audžuģimenēm, aizbildņiem, viesģimenēm, ģimenēm ar bērniem krīzes situācijā (ja ir bāriņtiesas vai sociālā dienesta atzinums par nepieciešamību), bez vecāku gādības palikušajiem bērniem (arī pēc pilngadības sasniegšanas) un atzinumu sniegšana bāriņtiesām
</t>
  </si>
  <si>
    <t xml:space="preserve">Atbalsta grupas adoptētājiem, audžuģimenēm, aizbildņiem, viesģimenēm 
</t>
  </si>
  <si>
    <t>Audžuģimeņu zināšanu pilnveides programmas īstenošana</t>
  </si>
  <si>
    <t xml:space="preserve">Valsts programmas sadaļa </t>
  </si>
  <si>
    <t>Finansējuma sadalījums</t>
  </si>
  <si>
    <t>Izmaiņas</t>
  </si>
  <si>
    <t>Finansējuma sadalījums ar izmaiņām</t>
  </si>
  <si>
    <t>Sagatavotājs: FVD finansiste Ieva Lismente</t>
  </si>
  <si>
    <t xml:space="preserve">Psiholoģiskās palīdzības sniegšana adoptētājiem, audžuģimenēm, aizbildņiem, viesģimenēm, ģimenēm ar bērniem krīzes situācijā (ja ir bāriņtiesas vai sociālā dienesta atzinums par nepieciešamību), bez vecāku gādības palikušajiem bērniem (arī pēc pilngadības sasniegšanas) un atzinumu sniegšana bāriņtiesām, kā arī potenciālo jauno audžuģimeņu apmācība
</t>
  </si>
  <si>
    <t xml:space="preserve"> ATBALSTA NODROŠINĀŠANA BĒRNA UN ĢIMENES STĀVOKĻA UZLABOŠANAI </t>
  </si>
  <si>
    <t>1.1.</t>
  </si>
  <si>
    <t>1.1.1.</t>
  </si>
  <si>
    <t>1.1.2.</t>
  </si>
  <si>
    <t>1.1.3.</t>
  </si>
  <si>
    <t>1.1.4.</t>
  </si>
  <si>
    <t>1.1.5.</t>
  </si>
  <si>
    <t>Potenciālo adoptētāju apmācības</t>
  </si>
  <si>
    <t>1.2.</t>
  </si>
  <si>
    <t>1.3.</t>
  </si>
  <si>
    <t>1.4.</t>
  </si>
  <si>
    <t xml:space="preserve">Radošās darbnīcas PII pedagogiem par bērnu pozitīvās disciplinēšanas metodēm, vardarbības riskiem, sadarbību ar vecākiem, valsts un pašvaldību institūcijām bērnu tiesību un interešu nodrošināšanā </t>
  </si>
  <si>
    <t>1.5.</t>
  </si>
  <si>
    <t>1.6.</t>
  </si>
  <si>
    <t>1.7.</t>
  </si>
  <si>
    <t xml:space="preserve">INFORMATĪVIE PASĀKUMI BĒRNA UN ĢIMENES STĀVOKĻA UZLABOŠANAI </t>
  </si>
  <si>
    <t>Sabiedrības informēšanas kampaņa "Palīdzi bērnam izaugt!"</t>
  </si>
  <si>
    <t>2.4.</t>
  </si>
  <si>
    <t>2.1.1.</t>
  </si>
  <si>
    <t>2.1.2.</t>
  </si>
  <si>
    <t>2.1.3.</t>
  </si>
  <si>
    <t>Ģimenei draudzīgs komersants</t>
  </si>
  <si>
    <t>2.1.4.</t>
  </si>
  <si>
    <t>Apmācības izglītības iestāžu vadībai un atbalsta personālam par konfliktsituāciju risināšanu un sadarbības veidošanu</t>
  </si>
  <si>
    <t xml:space="preserve">Bērnu ar funkcionāliem traucējumiem tiesību un interešu nodrošināšanas izvērtēšana bērnu aprūpes iestādēs </t>
  </si>
  <si>
    <t>1.6.1.</t>
  </si>
  <si>
    <t>1.6.2.</t>
  </si>
  <si>
    <t>Informēšanas kampaņa par bērnu traumatismu un drošību</t>
  </si>
  <si>
    <t>ANO rekomendāciju ieviešana</t>
  </si>
  <si>
    <t>Konference par vardarbību pret sievietēm un vardarbību ģimenē mazināšanu</t>
  </si>
  <si>
    <t>Draudzīga skola un Draudzīga māja</t>
  </si>
  <si>
    <t>Projektu konkurss bērna tiesību aizsardzībā un vardarbības prevencijas nodrošināšanā</t>
  </si>
  <si>
    <t>Pasākumi ģimeņu stabilitātes un vērtības sabiedrībā stiprināšanai; sabiedrības informēšana ģimenes atbalstam</t>
  </si>
  <si>
    <t>VALSTS PROGRAMMA BĒRNA UN ĢIMENES STĀVOKĻA UZLABOŠANAI 2017.GADAM</t>
  </si>
  <si>
    <t>III</t>
  </si>
  <si>
    <t>2.5.</t>
  </si>
  <si>
    <t>2.6.</t>
  </si>
  <si>
    <t>Atbalsta pasākumi pašvaldību speciālistiem darbā ar riska ģimenēm</t>
  </si>
  <si>
    <t xml:space="preserve">Radošās darbnīcas bāriņtiesu un sociālo dienestu darbiniekiem </t>
  </si>
  <si>
    <t xml:space="preserve">Izglītojošas apmācības bērnu, kuriem ir uzvedības  traucējumi un saskarsmes grūtības, likumiskajiem pārstāvjiem vai aprūpētājiem </t>
  </si>
  <si>
    <t xml:space="preserve"> Radošās darbnīcas bāriņtiesu darbiniekiem "Komunikācijas tehnikas" </t>
  </si>
  <si>
    <t>BĒRNU MĀJAS projekta īstenošana</t>
  </si>
  <si>
    <t>2.1.5.</t>
  </si>
  <si>
    <t>2.1.6.</t>
  </si>
  <si>
    <t>Pieredzes apmaiņas brauciens uz Slovākiju par bērna un ģimenes atbalsta politiku</t>
  </si>
  <si>
    <t>Domnīcas Bērnu lietu sadarbības padomei</t>
  </si>
  <si>
    <t>2.1.7.</t>
  </si>
  <si>
    <t>2.1.8.</t>
  </si>
  <si>
    <t>Latvijas Radio un fonds "ziedot.lv" labdarības maratons Dod5</t>
  </si>
  <si>
    <t>Informatīvā kampaņa "Maziem mirkļiem ir liela nozīme" paplašināšana</t>
  </si>
  <si>
    <t>1.6.3.</t>
  </si>
  <si>
    <t>Semināri bāriņtiesu darbiniekiem</t>
  </si>
  <si>
    <t>1.8.</t>
  </si>
  <si>
    <t>Audžuģimeņu reģistra izveide</t>
  </si>
  <si>
    <t>1.5.1.</t>
  </si>
  <si>
    <t>1.5.2.</t>
  </si>
  <si>
    <t>Atbalsta komandas darbs VSAC</t>
  </si>
  <si>
    <t>Padziļinātās pārbaudes</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</si>
</sst>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
    <numFmt numFmtId="184" formatCode="0.0"/>
  </numFmts>
  <fonts count="47">
    <font>
      <sz val="10"/>
      <name val="Arial"/>
      <family val="0"/>
    </font>
    <font>
      <sz val="9"/>
      <name val="Arial"/>
      <family val="2"/>
    </font>
    <font>
      <sz val="10"/>
      <name val="BaltHelvetica"/>
      <family val="0"/>
    </font>
    <font>
      <b/>
      <sz val="10"/>
      <name val="Times New Roman"/>
      <family val="1"/>
    </font>
    <font>
      <sz val="10"/>
      <name val="Times New Roman"/>
      <family val="1"/>
    </font>
    <font>
      <sz val="8.5"/>
      <name val="Times New Roman"/>
      <family val="1"/>
    </font>
    <font>
      <b/>
      <sz val="12"/>
      <name val="Times New Roman"/>
      <family val="1"/>
    </font>
    <font>
      <sz val="9"/>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sz val="10"/>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thin"/>
      <bottom style="thin"/>
    </border>
    <border>
      <left>
        <color indexed="63"/>
      </left>
      <right style="thin"/>
      <top>
        <color indexed="63"/>
      </top>
      <bottom>
        <color indexed="63"/>
      </bottom>
    </border>
    <border>
      <left style="medium"/>
      <right style="thin"/>
      <top style="thin"/>
      <bottom style="thin"/>
    </border>
    <border>
      <left style="medium"/>
      <right>
        <color indexed="63"/>
      </right>
      <top style="medium"/>
      <bottom style="medium"/>
    </border>
    <border>
      <left style="medium"/>
      <right style="medium"/>
      <top style="thin"/>
      <bottom>
        <color indexed="63"/>
      </bottom>
    </border>
    <border>
      <left style="medium"/>
      <right>
        <color indexed="63"/>
      </right>
      <top>
        <color indexed="63"/>
      </top>
      <bottom>
        <color indexed="63"/>
      </bottom>
    </border>
    <border>
      <left style="medium"/>
      <right style="thin"/>
      <top style="medium"/>
      <bottom style="thin"/>
    </border>
    <border>
      <left style="medium"/>
      <right style="medium"/>
      <top style="thin"/>
      <bottom style="thin"/>
    </border>
    <border>
      <left>
        <color indexed="63"/>
      </left>
      <right>
        <color indexed="63"/>
      </right>
      <top style="thin"/>
      <bottom style="thin"/>
    </border>
    <border>
      <left style="medium"/>
      <right style="medium"/>
      <top style="medium"/>
      <bottom style="medium"/>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0" borderId="0">
      <alignment/>
      <protection/>
    </xf>
    <xf numFmtId="0" fontId="0" fillId="31" borderId="7" applyNumberFormat="0" applyFont="0" applyAlignment="0" applyProtection="0"/>
    <xf numFmtId="0" fontId="41" fillId="26" borderId="8" applyNumberFormat="0" applyAlignment="0" applyProtection="0"/>
    <xf numFmtId="0" fontId="2" fillId="0" borderId="0">
      <alignment/>
      <protection/>
    </xf>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1">
    <xf numFmtId="0" fontId="0" fillId="0" borderId="0" xfId="0" applyAlignment="1">
      <alignment/>
    </xf>
    <xf numFmtId="0" fontId="1" fillId="0" borderId="0" xfId="0" applyFont="1" applyAlignment="1">
      <alignment/>
    </xf>
    <xf numFmtId="3" fontId="0" fillId="0" borderId="0" xfId="0" applyNumberFormat="1" applyAlignment="1">
      <alignment/>
    </xf>
    <xf numFmtId="0" fontId="4" fillId="0" borderId="0" xfId="0" applyFont="1" applyAlignment="1">
      <alignment/>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vertical="center" wrapText="1"/>
    </xf>
    <xf numFmtId="0" fontId="7" fillId="0" borderId="0" xfId="0" applyFont="1" applyAlignment="1">
      <alignment/>
    </xf>
    <xf numFmtId="0" fontId="8" fillId="0" borderId="13" xfId="55" applyFont="1" applyFill="1" applyBorder="1" applyAlignment="1">
      <alignment horizontal="justify" vertical="top" wrapText="1"/>
      <protection/>
    </xf>
    <xf numFmtId="0" fontId="7" fillId="0" borderId="13" xfId="55" applyFont="1" applyFill="1" applyBorder="1" applyAlignment="1">
      <alignment horizontal="justify" vertical="top" wrapText="1"/>
      <protection/>
    </xf>
    <xf numFmtId="0" fontId="8" fillId="0" borderId="13" xfId="55" applyFont="1" applyFill="1" applyBorder="1" applyAlignment="1">
      <alignment horizontal="left" vertical="center" wrapText="1"/>
      <protection/>
    </xf>
    <xf numFmtId="0" fontId="8" fillId="0" borderId="14" xfId="55" applyFont="1" applyFill="1" applyBorder="1" applyAlignment="1">
      <alignment horizontal="left" vertical="center" wrapText="1"/>
      <protection/>
    </xf>
    <xf numFmtId="0" fontId="8" fillId="0" borderId="15" xfId="0" applyFont="1" applyFill="1" applyBorder="1" applyAlignment="1">
      <alignment horizontal="center" vertical="center"/>
    </xf>
    <xf numFmtId="0" fontId="8" fillId="0" borderId="13" xfId="55" applyFont="1" applyFill="1" applyBorder="1" applyAlignment="1">
      <alignment horizontal="justify" vertical="center" wrapText="1"/>
      <protection/>
    </xf>
    <xf numFmtId="0" fontId="4" fillId="0" borderId="13" xfId="55" applyFont="1" applyFill="1" applyBorder="1" applyAlignment="1">
      <alignment horizontal="left" vertical="top" wrapText="1"/>
      <protection/>
    </xf>
    <xf numFmtId="0" fontId="5" fillId="0" borderId="16" xfId="0" applyFont="1" applyBorder="1" applyAlignment="1">
      <alignment/>
    </xf>
    <xf numFmtId="0" fontId="8" fillId="32" borderId="15" xfId="0" applyFont="1" applyFill="1" applyBorder="1" applyAlignment="1">
      <alignment horizontal="center" vertical="center"/>
    </xf>
    <xf numFmtId="0" fontId="8" fillId="32" borderId="13" xfId="55" applyFont="1" applyFill="1" applyBorder="1" applyAlignment="1">
      <alignment horizontal="left" vertical="top" wrapText="1"/>
      <protection/>
    </xf>
    <xf numFmtId="0" fontId="8" fillId="0" borderId="17" xfId="0" applyFont="1" applyFill="1" applyBorder="1" applyAlignment="1">
      <alignment horizontal="center" vertical="center"/>
    </xf>
    <xf numFmtId="0" fontId="8" fillId="0" borderId="15" xfId="0" applyFont="1" applyBorder="1" applyAlignment="1">
      <alignment horizontal="left" vertical="center"/>
    </xf>
    <xf numFmtId="0" fontId="0" fillId="0" borderId="18" xfId="0" applyBorder="1" applyAlignment="1">
      <alignment/>
    </xf>
    <xf numFmtId="0" fontId="4" fillId="0" borderId="15" xfId="0" applyFont="1" applyFill="1" applyBorder="1" applyAlignment="1">
      <alignment horizontal="right" vertical="center"/>
    </xf>
    <xf numFmtId="0" fontId="4" fillId="0" borderId="13" xfId="55" applyFont="1" applyFill="1" applyBorder="1" applyAlignment="1">
      <alignment horizontal="justify" vertical="top" wrapText="1"/>
      <protection/>
    </xf>
    <xf numFmtId="0" fontId="3" fillId="0" borderId="15" xfId="0" applyFont="1" applyFill="1" applyBorder="1" applyAlignment="1">
      <alignment horizontal="left" vertical="center"/>
    </xf>
    <xf numFmtId="0" fontId="3" fillId="0" borderId="13" xfId="55" applyFont="1" applyFill="1" applyBorder="1" applyAlignment="1">
      <alignment horizontal="left" vertical="top" wrapText="1"/>
      <protection/>
    </xf>
    <xf numFmtId="0" fontId="3" fillId="0" borderId="13" xfId="55" applyFont="1" applyFill="1" applyBorder="1" applyAlignment="1">
      <alignment horizontal="justify" vertical="top" wrapText="1"/>
      <protection/>
    </xf>
    <xf numFmtId="0" fontId="3" fillId="0" borderId="15" xfId="0" applyFont="1" applyFill="1" applyBorder="1" applyAlignment="1">
      <alignment vertical="center"/>
    </xf>
    <xf numFmtId="0" fontId="4" fillId="0" borderId="15" xfId="0" applyFont="1" applyFill="1" applyBorder="1" applyAlignment="1">
      <alignment horizontal="center" vertical="center"/>
    </xf>
    <xf numFmtId="0" fontId="4" fillId="0" borderId="13" xfId="55" applyFont="1" applyFill="1" applyBorder="1" applyAlignment="1">
      <alignment horizontal="left" vertical="center" wrapText="1"/>
      <protection/>
    </xf>
    <xf numFmtId="0" fontId="3" fillId="33" borderId="19" xfId="0" applyFont="1" applyFill="1" applyBorder="1" applyAlignment="1">
      <alignment horizontal="center" vertical="center"/>
    </xf>
    <xf numFmtId="0" fontId="3" fillId="34" borderId="20" xfId="0" applyFont="1" applyFill="1" applyBorder="1" applyAlignment="1">
      <alignment horizontal="center" vertical="center"/>
    </xf>
    <xf numFmtId="0" fontId="3" fillId="34" borderId="21" xfId="0" applyFont="1" applyFill="1" applyBorder="1" applyAlignment="1">
      <alignment vertical="center"/>
    </xf>
    <xf numFmtId="0" fontId="3" fillId="0" borderId="13" xfId="55" applyFont="1" applyFill="1" applyBorder="1" applyAlignment="1">
      <alignment horizontal="left" vertical="center" wrapText="1"/>
      <protection/>
    </xf>
    <xf numFmtId="0" fontId="3" fillId="0" borderId="22" xfId="0" applyFont="1" applyFill="1" applyBorder="1" applyAlignment="1">
      <alignment horizontal="center" wrapText="1"/>
    </xf>
    <xf numFmtId="0" fontId="4" fillId="32" borderId="13" xfId="55" applyFont="1" applyFill="1" applyBorder="1" applyAlignment="1">
      <alignment horizontal="justify" vertical="top" wrapText="1"/>
      <protection/>
    </xf>
    <xf numFmtId="0" fontId="3" fillId="32" borderId="13" xfId="55" applyFont="1" applyFill="1" applyBorder="1" applyAlignment="1">
      <alignment horizontal="justify" vertical="top"/>
      <protection/>
    </xf>
    <xf numFmtId="0" fontId="3" fillId="34" borderId="17" xfId="55" applyFont="1" applyFill="1" applyBorder="1" applyAlignment="1">
      <alignment horizontal="left" vertical="center" wrapText="1"/>
      <protection/>
    </xf>
    <xf numFmtId="0" fontId="3" fillId="34" borderId="23" xfId="0" applyFont="1" applyFill="1" applyBorder="1" applyAlignment="1">
      <alignment horizontal="center" vertical="center"/>
    </xf>
    <xf numFmtId="0" fontId="7" fillId="0" borderId="15" xfId="0" applyFont="1" applyFill="1" applyBorder="1" applyAlignment="1">
      <alignment horizontal="right" vertical="center"/>
    </xf>
    <xf numFmtId="0" fontId="3" fillId="0" borderId="13" xfId="0" applyFont="1" applyFill="1" applyBorder="1" applyAlignment="1">
      <alignment horizontal="left" vertical="center"/>
    </xf>
    <xf numFmtId="0" fontId="3" fillId="32" borderId="20" xfId="55" applyFont="1" applyFill="1" applyBorder="1" applyAlignment="1">
      <alignment horizontal="justify" vertical="top" wrapText="1"/>
      <protection/>
    </xf>
    <xf numFmtId="0" fontId="45" fillId="32" borderId="20" xfId="55" applyFont="1" applyFill="1" applyBorder="1" applyAlignment="1">
      <alignment horizontal="justify" vertical="top" wrapText="1"/>
      <protection/>
    </xf>
    <xf numFmtId="0" fontId="45" fillId="0" borderId="13" xfId="0" applyFont="1" applyFill="1" applyBorder="1" applyAlignment="1">
      <alignment horizontal="left" vertical="center"/>
    </xf>
    <xf numFmtId="0" fontId="8" fillId="0" borderId="15" xfId="0" applyFont="1" applyFill="1" applyBorder="1" applyAlignment="1">
      <alignment horizontal="left" vertical="center"/>
    </xf>
    <xf numFmtId="2" fontId="0" fillId="0" borderId="0" xfId="0" applyNumberFormat="1" applyAlignment="1">
      <alignment/>
    </xf>
    <xf numFmtId="0" fontId="3" fillId="33" borderId="24" xfId="55" applyFont="1" applyFill="1" applyBorder="1" applyAlignment="1">
      <alignment horizontal="left" vertical="center" wrapText="1"/>
      <protection/>
    </xf>
    <xf numFmtId="0" fontId="3" fillId="33" borderId="25" xfId="55" applyFont="1" applyFill="1" applyBorder="1" applyAlignment="1">
      <alignment horizontal="left" vertical="center" wrapText="1"/>
      <protection/>
    </xf>
    <xf numFmtId="0" fontId="3" fillId="33" borderId="26" xfId="55" applyFont="1" applyFill="1" applyBorder="1" applyAlignment="1">
      <alignment horizontal="left" vertical="center" wrapText="1"/>
      <protection/>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3"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3" fontId="3" fillId="0" borderId="32" xfId="0" applyNumberFormat="1" applyFont="1" applyBorder="1" applyAlignment="1">
      <alignment horizontal="center" vertical="center"/>
    </xf>
    <xf numFmtId="3" fontId="3" fillId="0" borderId="33" xfId="0" applyNumberFormat="1" applyFont="1" applyBorder="1" applyAlignment="1">
      <alignment horizontal="center" vertical="center"/>
    </xf>
    <xf numFmtId="3" fontId="3" fillId="0" borderId="34" xfId="0" applyNumberFormat="1" applyFont="1" applyBorder="1" applyAlignment="1">
      <alignment horizontal="center" vertical="center"/>
    </xf>
    <xf numFmtId="3" fontId="3" fillId="32" borderId="33" xfId="0" applyNumberFormat="1" applyFont="1" applyFill="1" applyBorder="1" applyAlignment="1">
      <alignment horizontal="center" vertical="center"/>
    </xf>
    <xf numFmtId="3" fontId="3" fillId="32" borderId="15" xfId="0" applyNumberFormat="1" applyFont="1" applyFill="1" applyBorder="1" applyAlignment="1">
      <alignment horizontal="center" vertical="center"/>
    </xf>
    <xf numFmtId="3" fontId="3" fillId="32" borderId="35" xfId="0" applyNumberFormat="1" applyFont="1" applyFill="1" applyBorder="1" applyAlignment="1">
      <alignment horizontal="center" vertical="center"/>
    </xf>
    <xf numFmtId="3" fontId="3" fillId="32" borderId="36"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3" fontId="3" fillId="0" borderId="35" xfId="0" applyNumberFormat="1" applyFont="1" applyFill="1" applyBorder="1" applyAlignment="1">
      <alignment horizontal="center" vertical="center"/>
    </xf>
    <xf numFmtId="3" fontId="3" fillId="0" borderId="36" xfId="0" applyNumberFormat="1" applyFont="1" applyFill="1" applyBorder="1" applyAlignment="1">
      <alignment horizontal="center" vertical="center"/>
    </xf>
    <xf numFmtId="3" fontId="4" fillId="0" borderId="35" xfId="0" applyNumberFormat="1" applyFont="1" applyFill="1" applyBorder="1" applyAlignment="1">
      <alignment horizontal="center" vertical="center"/>
    </xf>
    <xf numFmtId="3" fontId="4" fillId="32" borderId="35" xfId="0" applyNumberFormat="1" applyFont="1" applyFill="1" applyBorder="1" applyAlignment="1">
      <alignment horizontal="center" vertical="center"/>
    </xf>
    <xf numFmtId="3" fontId="46" fillId="0" borderId="15"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3" fontId="4" fillId="0" borderId="36" xfId="0" applyNumberFormat="1" applyFont="1" applyFill="1" applyBorder="1" applyAlignment="1">
      <alignment horizontal="center" vertical="center"/>
    </xf>
    <xf numFmtId="3" fontId="4" fillId="0" borderId="35" xfId="0" applyNumberFormat="1" applyFont="1" applyFill="1" applyBorder="1" applyAlignment="1">
      <alignment horizontal="right" vertical="center"/>
    </xf>
    <xf numFmtId="3" fontId="4" fillId="32" borderId="35" xfId="0" applyNumberFormat="1" applyFont="1" applyFill="1" applyBorder="1" applyAlignment="1">
      <alignment horizontal="right" vertical="center"/>
    </xf>
    <xf numFmtId="3" fontId="45"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3" fontId="4" fillId="0" borderId="38" xfId="0" applyNumberFormat="1" applyFont="1" applyFill="1" applyBorder="1" applyAlignment="1">
      <alignment horizontal="center" vertical="center"/>
    </xf>
    <xf numFmtId="3" fontId="3" fillId="0" borderId="39" xfId="0" applyNumberFormat="1" applyFont="1" applyFill="1" applyBorder="1" applyAlignment="1">
      <alignment horizontal="center" vertical="center"/>
    </xf>
    <xf numFmtId="3" fontId="8" fillId="34" borderId="21" xfId="0" applyNumberFormat="1" applyFont="1" applyFill="1" applyBorder="1" applyAlignment="1">
      <alignment vertical="center"/>
    </xf>
    <xf numFmtId="3" fontId="8" fillId="34" borderId="40" xfId="0" applyNumberFormat="1" applyFont="1" applyFill="1" applyBorder="1" applyAlignment="1">
      <alignment vertical="center"/>
    </xf>
    <xf numFmtId="3" fontId="4" fillId="32" borderId="15" xfId="0" applyNumberFormat="1" applyFont="1" applyFill="1" applyBorder="1" applyAlignment="1">
      <alignment horizontal="center" vertical="center"/>
    </xf>
    <xf numFmtId="3" fontId="46" fillId="32" borderId="15" xfId="0" applyNumberFormat="1" applyFont="1" applyFill="1" applyBorder="1" applyAlignment="1">
      <alignment horizontal="center" vertical="center"/>
    </xf>
    <xf numFmtId="3" fontId="3" fillId="0" borderId="41" xfId="0" applyNumberFormat="1" applyFont="1" applyFill="1" applyBorder="1" applyAlignment="1">
      <alignment horizontal="center" vertical="center"/>
    </xf>
    <xf numFmtId="3" fontId="3" fillId="0" borderId="42" xfId="0" applyNumberFormat="1" applyFont="1" applyFill="1" applyBorder="1" applyAlignment="1">
      <alignment horizontal="center" vertical="center"/>
    </xf>
    <xf numFmtId="3" fontId="46" fillId="0" borderId="35" xfId="0" applyNumberFormat="1" applyFont="1" applyFill="1" applyBorder="1" applyAlignment="1">
      <alignment horizontal="center" vertical="center"/>
    </xf>
    <xf numFmtId="3" fontId="45" fillId="0" borderId="15" xfId="0" applyNumberFormat="1" applyFont="1" applyFill="1" applyBorder="1" applyAlignment="1">
      <alignment horizontal="center" vertical="center"/>
    </xf>
    <xf numFmtId="3" fontId="45" fillId="0" borderId="41" xfId="0" applyNumberFormat="1" applyFont="1" applyFill="1" applyBorder="1" applyAlignment="1">
      <alignment horizontal="center" vertical="center"/>
    </xf>
    <xf numFmtId="3" fontId="3" fillId="34" borderId="12" xfId="0" applyNumberFormat="1" applyFont="1" applyFill="1" applyBorder="1" applyAlignment="1">
      <alignment horizontal="center" vertical="center"/>
    </xf>
    <xf numFmtId="3" fontId="46" fillId="34" borderId="10" xfId="0" applyNumberFormat="1" applyFont="1" applyFill="1" applyBorder="1" applyAlignment="1">
      <alignment horizontal="center" vertical="center"/>
    </xf>
    <xf numFmtId="3" fontId="3" fillId="34" borderId="11" xfId="0" applyNumberFormat="1" applyFont="1" applyFill="1" applyBorder="1" applyAlignment="1">
      <alignment horizontal="center" vertical="center"/>
    </xf>
    <xf numFmtId="3" fontId="4" fillId="34" borderId="1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arastais_FMLikp01_p05_221205_pap_afp_makp"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9"/>
  <sheetViews>
    <sheetView tabSelected="1" zoomScalePageLayoutView="0" workbookViewId="0" topLeftCell="A1">
      <selection activeCell="B29" sqref="B29"/>
    </sheetView>
  </sheetViews>
  <sheetFormatPr defaultColWidth="9.140625" defaultRowHeight="12.75"/>
  <cols>
    <col min="1" max="1" width="6.28125" style="0" customWidth="1"/>
    <col min="2" max="2" width="83.00390625" style="0" customWidth="1"/>
    <col min="3" max="3" width="10.421875" style="0" customWidth="1"/>
    <col min="4" max="4" width="9.8515625" style="0" customWidth="1"/>
    <col min="5" max="6" width="10.7109375" style="0" customWidth="1"/>
    <col min="7" max="7" width="10.421875" style="0" customWidth="1"/>
    <col min="8" max="8" width="11.7109375" style="0" customWidth="1"/>
    <col min="9" max="9" width="10.28125" style="0" customWidth="1"/>
    <col min="10" max="10" width="9.7109375" style="0" customWidth="1"/>
    <col min="11" max="11" width="10.140625" style="0" customWidth="1"/>
    <col min="17" max="17" width="9.57421875" style="0" bestFit="1" customWidth="1"/>
  </cols>
  <sheetData>
    <row r="1" spans="1:11" ht="21.75" customHeight="1" thickBot="1">
      <c r="A1" s="52" t="s">
        <v>54</v>
      </c>
      <c r="B1" s="52"/>
      <c r="C1" s="52"/>
      <c r="D1" s="52"/>
      <c r="E1" s="52"/>
      <c r="F1" s="52"/>
      <c r="G1" s="52"/>
      <c r="H1" s="52"/>
      <c r="I1" s="3"/>
      <c r="J1" s="3"/>
      <c r="K1" s="3"/>
    </row>
    <row r="2" spans="1:11" ht="12.75">
      <c r="A2" s="53" t="s">
        <v>9</v>
      </c>
      <c r="B2" s="55" t="s">
        <v>15</v>
      </c>
      <c r="C2" s="49" t="s">
        <v>16</v>
      </c>
      <c r="D2" s="50"/>
      <c r="E2" s="51"/>
      <c r="F2" s="49" t="s">
        <v>17</v>
      </c>
      <c r="G2" s="50"/>
      <c r="H2" s="51"/>
      <c r="I2" s="49" t="s">
        <v>18</v>
      </c>
      <c r="J2" s="50"/>
      <c r="K2" s="51"/>
    </row>
    <row r="3" spans="1:11" ht="45.75" thickBot="1">
      <c r="A3" s="54"/>
      <c r="B3" s="56"/>
      <c r="C3" s="7" t="s">
        <v>8</v>
      </c>
      <c r="D3" s="5" t="s">
        <v>6</v>
      </c>
      <c r="E3" s="6" t="s">
        <v>4</v>
      </c>
      <c r="F3" s="4" t="s">
        <v>8</v>
      </c>
      <c r="G3" s="5" t="s">
        <v>6</v>
      </c>
      <c r="H3" s="6" t="s">
        <v>4</v>
      </c>
      <c r="I3" s="4" t="s">
        <v>8</v>
      </c>
      <c r="J3" s="5" t="s">
        <v>6</v>
      </c>
      <c r="K3" s="6" t="s">
        <v>4</v>
      </c>
    </row>
    <row r="4" spans="1:12" ht="15.75" customHeight="1">
      <c r="A4" s="30" t="s">
        <v>0</v>
      </c>
      <c r="B4" s="46" t="s">
        <v>21</v>
      </c>
      <c r="C4" s="47"/>
      <c r="D4" s="47"/>
      <c r="E4" s="47"/>
      <c r="F4" s="47"/>
      <c r="G4" s="47"/>
      <c r="H4" s="47"/>
      <c r="I4" s="47"/>
      <c r="J4" s="47"/>
      <c r="K4" s="48"/>
      <c r="L4" s="21"/>
    </row>
    <row r="5" spans="1:11" ht="12.75">
      <c r="A5" s="17"/>
      <c r="B5" s="18"/>
      <c r="C5" s="61"/>
      <c r="D5" s="62">
        <f>D6+D13+D14+D15+D16+D19+D23</f>
        <v>677157.37</v>
      </c>
      <c r="E5" s="63">
        <f>SUM(C5:D5)</f>
        <v>677157.37</v>
      </c>
      <c r="F5" s="61">
        <f>F24+F16</f>
        <v>79100</v>
      </c>
      <c r="G5" s="62">
        <f>G6+G13+G14+G15+G16+G19+G23+G25</f>
        <v>-285909.03</v>
      </c>
      <c r="H5" s="63">
        <f>G5+F5</f>
        <v>-206809.03000000003</v>
      </c>
      <c r="I5" s="61">
        <f>I24+I16</f>
        <v>79100</v>
      </c>
      <c r="J5" s="62">
        <f>J6+J13+J14+J15+J16+J19+J23+J25</f>
        <v>391248.33999999997</v>
      </c>
      <c r="K5" s="63">
        <f>SUM(I5:J5)</f>
        <v>470348.33999999997</v>
      </c>
    </row>
    <row r="6" spans="1:11" ht="50.25" customHeight="1">
      <c r="A6" s="20" t="s">
        <v>22</v>
      </c>
      <c r="B6" s="9" t="s">
        <v>20</v>
      </c>
      <c r="C6" s="64"/>
      <c r="D6" s="65">
        <f>SUM(D7:D12)</f>
        <v>631857.14</v>
      </c>
      <c r="E6" s="66"/>
      <c r="F6" s="64"/>
      <c r="G6" s="65">
        <f>SUM(G7:G12)</f>
        <v>-287607.15</v>
      </c>
      <c r="H6" s="66"/>
      <c r="I6" s="64"/>
      <c r="J6" s="62">
        <f>SUM(J7:J12)</f>
        <v>344249.99</v>
      </c>
      <c r="K6" s="66"/>
    </row>
    <row r="7" spans="1:11" ht="39.75" customHeight="1">
      <c r="A7" s="22" t="s">
        <v>23</v>
      </c>
      <c r="B7" s="23" t="s">
        <v>12</v>
      </c>
      <c r="C7" s="64"/>
      <c r="D7" s="67">
        <v>115175</v>
      </c>
      <c r="E7" s="66"/>
      <c r="F7" s="64"/>
      <c r="G7" s="67">
        <f>-19070.36+7+249+8676-2380</f>
        <v>-12518.36</v>
      </c>
      <c r="H7" s="66"/>
      <c r="I7" s="64"/>
      <c r="J7" s="68">
        <f aca="true" t="shared" si="0" ref="J7:J13">D7+G7</f>
        <v>102656.64</v>
      </c>
      <c r="K7" s="66"/>
    </row>
    <row r="8" spans="1:11" ht="14.25" customHeight="1">
      <c r="A8" s="22" t="s">
        <v>24</v>
      </c>
      <c r="B8" s="15" t="s">
        <v>13</v>
      </c>
      <c r="C8" s="64"/>
      <c r="D8" s="67">
        <v>414630</v>
      </c>
      <c r="E8" s="66"/>
      <c r="F8" s="64"/>
      <c r="G8" s="67">
        <f>-214766-720</f>
        <v>-215486</v>
      </c>
      <c r="H8" s="66"/>
      <c r="I8" s="64"/>
      <c r="J8" s="68">
        <f t="shared" si="0"/>
        <v>199144</v>
      </c>
      <c r="K8" s="66"/>
    </row>
    <row r="9" spans="1:11" ht="15.75" customHeight="1">
      <c r="A9" s="22" t="s">
        <v>25</v>
      </c>
      <c r="B9" s="15" t="s">
        <v>10</v>
      </c>
      <c r="C9" s="64"/>
      <c r="D9" s="67">
        <v>14984.64</v>
      </c>
      <c r="E9" s="66"/>
      <c r="F9" s="64"/>
      <c r="G9" s="68">
        <v>1640.36</v>
      </c>
      <c r="H9" s="66"/>
      <c r="I9" s="69"/>
      <c r="J9" s="68">
        <f t="shared" si="0"/>
        <v>16625</v>
      </c>
      <c r="K9" s="66"/>
    </row>
    <row r="10" spans="1:11" ht="15.75" customHeight="1">
      <c r="A10" s="22" t="s">
        <v>26</v>
      </c>
      <c r="B10" s="15" t="s">
        <v>14</v>
      </c>
      <c r="C10" s="64"/>
      <c r="D10" s="67">
        <v>6757.5</v>
      </c>
      <c r="E10" s="66"/>
      <c r="F10" s="64"/>
      <c r="G10" s="68">
        <f>1666.85-180</f>
        <v>1486.85</v>
      </c>
      <c r="H10" s="66"/>
      <c r="I10" s="69"/>
      <c r="J10" s="68">
        <f t="shared" si="0"/>
        <v>8244.35</v>
      </c>
      <c r="K10" s="66"/>
    </row>
    <row r="11" spans="1:11" ht="15.75" customHeight="1">
      <c r="A11" s="22" t="s">
        <v>27</v>
      </c>
      <c r="B11" s="15" t="s">
        <v>28</v>
      </c>
      <c r="C11" s="64"/>
      <c r="D11" s="67">
        <v>80310</v>
      </c>
      <c r="E11" s="66"/>
      <c r="F11" s="64"/>
      <c r="G11" s="67">
        <v>-62730</v>
      </c>
      <c r="H11" s="66"/>
      <c r="I11" s="64"/>
      <c r="J11" s="68">
        <f t="shared" si="0"/>
        <v>17580</v>
      </c>
      <c r="K11" s="66"/>
    </row>
    <row r="12" spans="1:11" ht="15" customHeight="1" hidden="1">
      <c r="A12" s="39"/>
      <c r="B12" s="10"/>
      <c r="C12" s="64"/>
      <c r="D12" s="67"/>
      <c r="E12" s="66"/>
      <c r="F12" s="64"/>
      <c r="G12" s="67"/>
      <c r="H12" s="66"/>
      <c r="I12" s="64"/>
      <c r="J12" s="67">
        <f t="shared" si="0"/>
        <v>0</v>
      </c>
      <c r="K12" s="66"/>
    </row>
    <row r="13" spans="1:11" ht="15" customHeight="1">
      <c r="A13" s="24" t="s">
        <v>29</v>
      </c>
      <c r="B13" s="25" t="s">
        <v>11</v>
      </c>
      <c r="C13" s="64"/>
      <c r="D13" s="65">
        <v>10000</v>
      </c>
      <c r="E13" s="66"/>
      <c r="F13" s="64"/>
      <c r="G13" s="65"/>
      <c r="H13" s="66"/>
      <c r="I13" s="64"/>
      <c r="J13" s="65">
        <f t="shared" si="0"/>
        <v>10000</v>
      </c>
      <c r="K13" s="66"/>
    </row>
    <row r="14" spans="1:11" ht="26.25" customHeight="1">
      <c r="A14" s="24" t="s">
        <v>30</v>
      </c>
      <c r="B14" s="26" t="s">
        <v>32</v>
      </c>
      <c r="C14" s="64"/>
      <c r="D14" s="65">
        <v>5618</v>
      </c>
      <c r="E14" s="66"/>
      <c r="F14" s="64"/>
      <c r="G14" s="62">
        <v>1123.6</v>
      </c>
      <c r="H14" s="66"/>
      <c r="I14" s="64"/>
      <c r="J14" s="65">
        <f aca="true" t="shared" si="1" ref="J14:J22">D14+G14</f>
        <v>6741.6</v>
      </c>
      <c r="K14" s="66"/>
    </row>
    <row r="15" spans="1:11" ht="26.25" customHeight="1">
      <c r="A15" s="27" t="s">
        <v>31</v>
      </c>
      <c r="B15" s="26" t="s">
        <v>44</v>
      </c>
      <c r="C15" s="64"/>
      <c r="D15" s="65">
        <v>5930</v>
      </c>
      <c r="E15" s="66"/>
      <c r="F15" s="64"/>
      <c r="G15" s="62">
        <v>1186</v>
      </c>
      <c r="H15" s="66"/>
      <c r="I15" s="64"/>
      <c r="J15" s="65">
        <f t="shared" si="1"/>
        <v>7116</v>
      </c>
      <c r="K15" s="66"/>
    </row>
    <row r="16" spans="1:11" ht="27" customHeight="1">
      <c r="A16" s="27" t="s">
        <v>33</v>
      </c>
      <c r="B16" s="26" t="s">
        <v>45</v>
      </c>
      <c r="C16" s="64"/>
      <c r="D16" s="65">
        <f>D17</f>
        <v>4566.62</v>
      </c>
      <c r="E16" s="66"/>
      <c r="F16" s="70">
        <f>F18</f>
        <v>1600</v>
      </c>
      <c r="G16" s="65"/>
      <c r="H16" s="66"/>
      <c r="I16" s="70">
        <f>F16</f>
        <v>1600</v>
      </c>
      <c r="J16" s="65">
        <f t="shared" si="1"/>
        <v>4566.62</v>
      </c>
      <c r="K16" s="66"/>
    </row>
    <row r="17" spans="1:11" ht="14.25" customHeight="1">
      <c r="A17" s="22" t="s">
        <v>75</v>
      </c>
      <c r="B17" s="23" t="s">
        <v>78</v>
      </c>
      <c r="C17" s="64"/>
      <c r="D17" s="67">
        <v>4566.62</v>
      </c>
      <c r="E17" s="71"/>
      <c r="F17" s="64"/>
      <c r="G17" s="67"/>
      <c r="H17" s="71"/>
      <c r="I17" s="64"/>
      <c r="J17" s="67">
        <f t="shared" si="1"/>
        <v>4566.62</v>
      </c>
      <c r="K17" s="71"/>
    </row>
    <row r="18" spans="1:11" ht="13.5" customHeight="1">
      <c r="A18" s="22" t="s">
        <v>76</v>
      </c>
      <c r="B18" s="23" t="s">
        <v>77</v>
      </c>
      <c r="C18" s="64"/>
      <c r="D18" s="67"/>
      <c r="E18" s="71"/>
      <c r="F18" s="64">
        <v>1600</v>
      </c>
      <c r="G18" s="67"/>
      <c r="H18" s="71"/>
      <c r="I18" s="64">
        <f>F18</f>
        <v>1600</v>
      </c>
      <c r="J18" s="67"/>
      <c r="K18" s="71"/>
    </row>
    <row r="19" spans="1:11" ht="13.5" customHeight="1">
      <c r="A19" s="27" t="s">
        <v>34</v>
      </c>
      <c r="B19" s="26" t="s">
        <v>58</v>
      </c>
      <c r="C19" s="70"/>
      <c r="D19" s="65">
        <f>SUM(D20:D22)</f>
        <v>14208.880000000001</v>
      </c>
      <c r="E19" s="66"/>
      <c r="F19" s="70"/>
      <c r="G19" s="65">
        <f>SUM(G20:G22)</f>
        <v>909</v>
      </c>
      <c r="H19" s="66"/>
      <c r="I19" s="70"/>
      <c r="J19" s="65">
        <f>D19+G19</f>
        <v>15117.880000000001</v>
      </c>
      <c r="K19" s="66"/>
    </row>
    <row r="20" spans="1:11" ht="18" customHeight="1">
      <c r="A20" s="28" t="s">
        <v>46</v>
      </c>
      <c r="B20" s="23" t="s">
        <v>61</v>
      </c>
      <c r="C20" s="64"/>
      <c r="D20" s="72">
        <v>6354</v>
      </c>
      <c r="E20" s="71"/>
      <c r="F20" s="64"/>
      <c r="G20" s="67"/>
      <c r="H20" s="66"/>
      <c r="I20" s="64"/>
      <c r="J20" s="72">
        <f t="shared" si="1"/>
        <v>6354</v>
      </c>
      <c r="K20" s="66"/>
    </row>
    <row r="21" spans="1:17" ht="18" customHeight="1">
      <c r="A21" s="28" t="s">
        <v>47</v>
      </c>
      <c r="B21" s="29" t="s">
        <v>59</v>
      </c>
      <c r="C21" s="64"/>
      <c r="D21" s="72">
        <v>7854.88</v>
      </c>
      <c r="E21" s="71"/>
      <c r="F21" s="64"/>
      <c r="G21" s="73">
        <v>-891</v>
      </c>
      <c r="H21" s="66"/>
      <c r="I21" s="64"/>
      <c r="J21" s="72">
        <f>D21+G21</f>
        <v>6963.88</v>
      </c>
      <c r="K21" s="66"/>
      <c r="Q21" s="45"/>
    </row>
    <row r="22" spans="1:11" ht="15" customHeight="1">
      <c r="A22" s="28" t="s">
        <v>71</v>
      </c>
      <c r="B22" s="29" t="s">
        <v>72</v>
      </c>
      <c r="C22" s="64"/>
      <c r="D22" s="67"/>
      <c r="E22" s="71"/>
      <c r="F22" s="69"/>
      <c r="G22" s="72">
        <v>1800</v>
      </c>
      <c r="H22" s="74"/>
      <c r="I22" s="69"/>
      <c r="J22" s="72">
        <f t="shared" si="1"/>
        <v>1800</v>
      </c>
      <c r="K22" s="74"/>
    </row>
    <row r="23" spans="1:11" ht="24" customHeight="1">
      <c r="A23" s="44" t="s">
        <v>35</v>
      </c>
      <c r="B23" s="11" t="s">
        <v>60</v>
      </c>
      <c r="C23" s="64"/>
      <c r="D23" s="65">
        <v>4976.73</v>
      </c>
      <c r="E23" s="66"/>
      <c r="F23" s="64"/>
      <c r="G23" s="68">
        <v>-1520.48</v>
      </c>
      <c r="H23" s="66"/>
      <c r="I23" s="64"/>
      <c r="J23" s="65">
        <f>D23+G23</f>
        <v>3456.2499999999995</v>
      </c>
      <c r="K23" s="66"/>
    </row>
    <row r="24" spans="1:11" ht="12.75">
      <c r="A24" s="44" t="s">
        <v>73</v>
      </c>
      <c r="B24" s="11" t="s">
        <v>74</v>
      </c>
      <c r="C24" s="70">
        <v>0</v>
      </c>
      <c r="D24" s="67"/>
      <c r="E24" s="66">
        <f>SUM(C24:D24)</f>
        <v>0</v>
      </c>
      <c r="F24" s="70">
        <v>77500</v>
      </c>
      <c r="G24" s="67"/>
      <c r="H24" s="66"/>
      <c r="I24" s="70">
        <f>C24+F24</f>
        <v>77500</v>
      </c>
      <c r="J24" s="67"/>
      <c r="K24" s="66">
        <f>SUM(I24:J24)</f>
        <v>77500</v>
      </c>
    </row>
    <row r="25" spans="1:11" ht="12.75" hidden="1">
      <c r="A25" s="13"/>
      <c r="B25" s="14"/>
      <c r="C25" s="70"/>
      <c r="D25" s="67"/>
      <c r="E25" s="66">
        <f>SUM(C25:D25)</f>
        <v>0</v>
      </c>
      <c r="F25" s="64"/>
      <c r="G25" s="67"/>
      <c r="H25" s="66">
        <f>SUM(F25:G25)</f>
        <v>0</v>
      </c>
      <c r="I25" s="70">
        <f>C25+F25</f>
        <v>0</v>
      </c>
      <c r="J25" s="65">
        <f>D25+G25</f>
        <v>0</v>
      </c>
      <c r="K25" s="66">
        <f>SUM(I25:J25)</f>
        <v>0</v>
      </c>
    </row>
    <row r="26" spans="1:11" ht="15.75" customHeight="1" hidden="1">
      <c r="A26" s="19"/>
      <c r="B26" s="12"/>
      <c r="C26" s="75"/>
      <c r="D26" s="76"/>
      <c r="E26" s="77">
        <f>SUM(C26:D26)</f>
        <v>0</v>
      </c>
      <c r="F26" s="75"/>
      <c r="G26" s="76"/>
      <c r="H26" s="77">
        <f>SUM(F26:G26)</f>
        <v>0</v>
      </c>
      <c r="I26" s="75"/>
      <c r="J26" s="76"/>
      <c r="K26" s="77">
        <f>SUM(I26:J26)</f>
        <v>0</v>
      </c>
    </row>
    <row r="27" spans="1:11" ht="12.75">
      <c r="A27" s="31" t="s">
        <v>1</v>
      </c>
      <c r="B27" s="32" t="s">
        <v>36</v>
      </c>
      <c r="C27" s="78"/>
      <c r="D27" s="78"/>
      <c r="E27" s="79"/>
      <c r="F27" s="78"/>
      <c r="G27" s="78"/>
      <c r="H27" s="78"/>
      <c r="I27" s="78"/>
      <c r="J27" s="78"/>
      <c r="K27" s="79"/>
    </row>
    <row r="28" spans="1:11" ht="14.25" customHeight="1">
      <c r="A28" s="24"/>
      <c r="B28" s="33"/>
      <c r="C28" s="70">
        <f>C29+C40+C41+C42+C39</f>
        <v>154085.63</v>
      </c>
      <c r="D28" s="65">
        <f>D38+D39+D29</f>
        <v>44000</v>
      </c>
      <c r="E28" s="66">
        <f>SUM(C28:D28)</f>
        <v>198085.63</v>
      </c>
      <c r="F28" s="70">
        <f>F29+F40+F41+F42+F39</f>
        <v>106630</v>
      </c>
      <c r="G28" s="62">
        <f>G38+G39+G29</f>
        <v>100070</v>
      </c>
      <c r="H28" s="66">
        <f>SUM(F28:G28)</f>
        <v>206700</v>
      </c>
      <c r="I28" s="70">
        <f>I29+I40+I41+I42+I39</f>
        <v>260715.63</v>
      </c>
      <c r="J28" s="65">
        <f>J38+J29</f>
        <v>144070</v>
      </c>
      <c r="K28" s="66">
        <f>SUM(I28:J28)</f>
        <v>404785.63</v>
      </c>
    </row>
    <row r="29" spans="1:11" ht="14.25" customHeight="1">
      <c r="A29" s="24" t="s">
        <v>2</v>
      </c>
      <c r="B29" s="33" t="s">
        <v>37</v>
      </c>
      <c r="C29" s="70">
        <f>SUM(C30:C35)</f>
        <v>26457.63</v>
      </c>
      <c r="D29" s="65">
        <f>D30</f>
        <v>29000</v>
      </c>
      <c r="E29" s="66">
        <f>SUM(C29:D29)</f>
        <v>55457.630000000005</v>
      </c>
      <c r="F29" s="70">
        <f>SUM(F30:F37)</f>
        <v>106630</v>
      </c>
      <c r="G29" s="62">
        <f>G30</f>
        <v>107820</v>
      </c>
      <c r="H29" s="66">
        <f>SUM(F29:G29)</f>
        <v>214450</v>
      </c>
      <c r="I29" s="70">
        <f>SUM(I30:I37)</f>
        <v>133087.63</v>
      </c>
      <c r="J29" s="65">
        <f>J30</f>
        <v>136820</v>
      </c>
      <c r="K29" s="66">
        <f>SUM(I29:J29)</f>
        <v>269907.63</v>
      </c>
    </row>
    <row r="30" spans="1:11" ht="12.75">
      <c r="A30" s="28" t="s">
        <v>39</v>
      </c>
      <c r="B30" s="23" t="s">
        <v>48</v>
      </c>
      <c r="C30" s="64"/>
      <c r="D30" s="67">
        <v>29000</v>
      </c>
      <c r="E30" s="66"/>
      <c r="F30" s="80">
        <f>30250+6050</f>
        <v>36300</v>
      </c>
      <c r="G30" s="68">
        <f>104740+3080</f>
        <v>107820</v>
      </c>
      <c r="H30" s="71">
        <f>F30+G30</f>
        <v>144120</v>
      </c>
      <c r="I30" s="64">
        <f>C30+F30</f>
        <v>36300</v>
      </c>
      <c r="J30" s="67">
        <f>D30+G30</f>
        <v>136820</v>
      </c>
      <c r="K30" s="71"/>
    </row>
    <row r="31" spans="1:11" ht="12.75">
      <c r="A31" s="28" t="s">
        <v>40</v>
      </c>
      <c r="B31" s="23" t="s">
        <v>42</v>
      </c>
      <c r="C31" s="64">
        <v>3000</v>
      </c>
      <c r="D31" s="67"/>
      <c r="E31" s="66"/>
      <c r="F31" s="81"/>
      <c r="G31" s="68"/>
      <c r="H31" s="71"/>
      <c r="I31" s="64">
        <f aca="true" t="shared" si="2" ref="I31:I37">C31+F31</f>
        <v>3000</v>
      </c>
      <c r="J31" s="67"/>
      <c r="K31" s="71"/>
    </row>
    <row r="32" spans="1:11" ht="12.75">
      <c r="A32" s="28" t="s">
        <v>41</v>
      </c>
      <c r="B32" s="23" t="s">
        <v>49</v>
      </c>
      <c r="C32" s="64">
        <v>10000</v>
      </c>
      <c r="D32" s="67"/>
      <c r="E32" s="66"/>
      <c r="F32" s="81"/>
      <c r="G32" s="68"/>
      <c r="H32" s="71"/>
      <c r="I32" s="64">
        <f t="shared" si="2"/>
        <v>10000</v>
      </c>
      <c r="J32" s="67"/>
      <c r="K32" s="71"/>
    </row>
    <row r="33" spans="1:11" ht="12.75">
      <c r="A33" s="28" t="s">
        <v>43</v>
      </c>
      <c r="B33" s="35" t="s">
        <v>50</v>
      </c>
      <c r="C33" s="64">
        <v>3500</v>
      </c>
      <c r="D33" s="67"/>
      <c r="E33" s="66"/>
      <c r="F33" s="80">
        <v>-688</v>
      </c>
      <c r="G33" s="68"/>
      <c r="H33" s="71"/>
      <c r="I33" s="64">
        <f t="shared" si="2"/>
        <v>2812</v>
      </c>
      <c r="J33" s="67"/>
      <c r="K33" s="71"/>
    </row>
    <row r="34" spans="1:11" ht="12.75">
      <c r="A34" s="28" t="s">
        <v>63</v>
      </c>
      <c r="B34" s="35" t="s">
        <v>65</v>
      </c>
      <c r="C34" s="64">
        <v>1957.63</v>
      </c>
      <c r="D34" s="67"/>
      <c r="E34" s="66"/>
      <c r="F34" s="80">
        <v>92.8</v>
      </c>
      <c r="G34" s="68"/>
      <c r="H34" s="71"/>
      <c r="I34" s="64">
        <f t="shared" si="2"/>
        <v>2050.4300000000003</v>
      </c>
      <c r="J34" s="67"/>
      <c r="K34" s="71"/>
    </row>
    <row r="35" spans="1:11" ht="12.75">
      <c r="A35" s="28" t="s">
        <v>64</v>
      </c>
      <c r="B35" s="35" t="s">
        <v>66</v>
      </c>
      <c r="C35" s="64">
        <v>8000</v>
      </c>
      <c r="D35" s="67"/>
      <c r="E35" s="66"/>
      <c r="F35" s="80">
        <f>-3901.8-7</f>
        <v>-3908.8</v>
      </c>
      <c r="G35" s="68"/>
      <c r="H35" s="71"/>
      <c r="I35" s="64">
        <f t="shared" si="2"/>
        <v>4091.2</v>
      </c>
      <c r="J35" s="67"/>
      <c r="K35" s="71"/>
    </row>
    <row r="36" spans="1:11" ht="12.75">
      <c r="A36" s="28" t="s">
        <v>67</v>
      </c>
      <c r="B36" s="35" t="s">
        <v>69</v>
      </c>
      <c r="C36" s="64"/>
      <c r="D36" s="67"/>
      <c r="E36" s="66"/>
      <c r="F36" s="80">
        <v>23994</v>
      </c>
      <c r="G36" s="68"/>
      <c r="H36" s="71"/>
      <c r="I36" s="64">
        <f t="shared" si="2"/>
        <v>23994</v>
      </c>
      <c r="J36" s="67"/>
      <c r="K36" s="71"/>
    </row>
    <row r="37" spans="1:11" ht="12.75">
      <c r="A37" s="28" t="s">
        <v>68</v>
      </c>
      <c r="B37" s="35" t="s">
        <v>70</v>
      </c>
      <c r="C37" s="64"/>
      <c r="D37" s="67"/>
      <c r="E37" s="66"/>
      <c r="F37" s="80">
        <f>56553-5435-278</f>
        <v>50840</v>
      </c>
      <c r="G37" s="68"/>
      <c r="H37" s="71"/>
      <c r="I37" s="64">
        <f t="shared" si="2"/>
        <v>50840</v>
      </c>
      <c r="J37" s="67"/>
      <c r="K37" s="71"/>
    </row>
    <row r="38" spans="1:11" ht="15.75" customHeight="1">
      <c r="A38" s="24" t="s">
        <v>3</v>
      </c>
      <c r="B38" s="26" t="s">
        <v>51</v>
      </c>
      <c r="C38" s="70"/>
      <c r="D38" s="65">
        <v>15000</v>
      </c>
      <c r="E38" s="66"/>
      <c r="F38" s="64"/>
      <c r="G38" s="62">
        <f>-7950+200</f>
        <v>-7750</v>
      </c>
      <c r="H38" s="66"/>
      <c r="I38" s="64"/>
      <c r="J38" s="62">
        <f>D38+G38</f>
        <v>7250</v>
      </c>
      <c r="K38" s="66"/>
    </row>
    <row r="39" spans="1:11" ht="27" customHeight="1">
      <c r="A39" s="24" t="s">
        <v>5</v>
      </c>
      <c r="B39" s="36" t="s">
        <v>53</v>
      </c>
      <c r="C39" s="70">
        <v>90000</v>
      </c>
      <c r="D39" s="65"/>
      <c r="E39" s="66"/>
      <c r="F39" s="64"/>
      <c r="G39" s="62"/>
      <c r="H39" s="66"/>
      <c r="I39" s="70">
        <f>C39+F39</f>
        <v>90000</v>
      </c>
      <c r="J39" s="62"/>
      <c r="K39" s="66"/>
    </row>
    <row r="40" spans="1:11" ht="15" customHeight="1">
      <c r="A40" s="40" t="s">
        <v>38</v>
      </c>
      <c r="B40" s="41" t="s">
        <v>52</v>
      </c>
      <c r="C40" s="82">
        <v>37628</v>
      </c>
      <c r="D40" s="65"/>
      <c r="E40" s="83"/>
      <c r="F40" s="64"/>
      <c r="G40" s="68"/>
      <c r="H40" s="66"/>
      <c r="I40" s="82">
        <f>C40+F40</f>
        <v>37628</v>
      </c>
      <c r="J40" s="84"/>
      <c r="K40" s="66"/>
    </row>
    <row r="41" spans="1:11" ht="15" customHeight="1" hidden="1">
      <c r="A41" s="43" t="s">
        <v>56</v>
      </c>
      <c r="B41" s="42"/>
      <c r="C41" s="82"/>
      <c r="D41" s="65"/>
      <c r="E41" s="83"/>
      <c r="F41" s="85"/>
      <c r="G41" s="68"/>
      <c r="H41" s="66"/>
      <c r="I41" s="86">
        <f>C41+F41</f>
        <v>0</v>
      </c>
      <c r="J41" s="84"/>
      <c r="K41" s="66"/>
    </row>
    <row r="42" spans="1:11" ht="15" customHeight="1" hidden="1">
      <c r="A42" s="43" t="s">
        <v>57</v>
      </c>
      <c r="B42" s="42"/>
      <c r="C42" s="82"/>
      <c r="D42" s="65"/>
      <c r="E42" s="83"/>
      <c r="F42" s="85"/>
      <c r="G42" s="68"/>
      <c r="H42" s="66"/>
      <c r="I42" s="86">
        <f>C42+F42</f>
        <v>0</v>
      </c>
      <c r="J42" s="84"/>
      <c r="K42" s="66"/>
    </row>
    <row r="43" spans="1:11" ht="13.5" thickBot="1">
      <c r="A43" s="38" t="s">
        <v>55</v>
      </c>
      <c r="B43" s="37" t="s">
        <v>62</v>
      </c>
      <c r="C43" s="87">
        <v>35400</v>
      </c>
      <c r="D43" s="88"/>
      <c r="E43" s="89">
        <f>SUM(C43:D43)</f>
        <v>35400</v>
      </c>
      <c r="F43" s="87">
        <v>109</v>
      </c>
      <c r="G43" s="90"/>
      <c r="H43" s="89">
        <f>F43+G43</f>
        <v>109</v>
      </c>
      <c r="I43" s="87">
        <f>C43+F43</f>
        <v>35509</v>
      </c>
      <c r="J43" s="88"/>
      <c r="K43" s="89">
        <f>SUM(I43:J43)</f>
        <v>35509</v>
      </c>
    </row>
    <row r="44" spans="1:11" ht="13.5" thickBot="1">
      <c r="A44" s="16"/>
      <c r="B44" s="34" t="s">
        <v>7</v>
      </c>
      <c r="C44" s="57">
        <f>C28+C43</f>
        <v>189485.63</v>
      </c>
      <c r="D44" s="58">
        <f>D5+D28</f>
        <v>721157.37</v>
      </c>
      <c r="E44" s="59">
        <f>E5+E28+E43</f>
        <v>910643</v>
      </c>
      <c r="F44" s="57">
        <f>F28+F5+F43</f>
        <v>185839</v>
      </c>
      <c r="G44" s="60">
        <f>G5+G28</f>
        <v>-185839.03000000003</v>
      </c>
      <c r="H44" s="59">
        <f>H5+H28+H43</f>
        <v>-0.030000000027939677</v>
      </c>
      <c r="I44" s="57">
        <f>I28+I43+I5</f>
        <v>375324.63</v>
      </c>
      <c r="J44" s="58">
        <f>J5+J28</f>
        <v>535318.34</v>
      </c>
      <c r="K44" s="59">
        <f>K5+K28+K43</f>
        <v>910642.97</v>
      </c>
    </row>
    <row r="45" spans="1:2" ht="12.75">
      <c r="A45" s="1"/>
      <c r="B45" s="1"/>
    </row>
    <row r="46" spans="1:2" ht="12.75">
      <c r="A46" s="1"/>
      <c r="B46" s="8" t="s">
        <v>19</v>
      </c>
    </row>
    <row r="47" spans="1:11" ht="12.75">
      <c r="A47" s="1"/>
      <c r="B47" s="1"/>
      <c r="E47" s="2"/>
      <c r="H47" s="2"/>
      <c r="K47" s="2"/>
    </row>
    <row r="48" spans="1:2" ht="12.75">
      <c r="A48" s="1"/>
      <c r="B48" s="1"/>
    </row>
    <row r="49" spans="1:2" ht="12.75">
      <c r="A49" s="1"/>
      <c r="B49" s="1"/>
    </row>
    <row r="50" spans="1:2" ht="12.75">
      <c r="A50" s="1"/>
      <c r="B50" s="1"/>
    </row>
    <row r="51" spans="1:2" ht="12.75">
      <c r="A51" s="1"/>
      <c r="B51" s="1"/>
    </row>
    <row r="52" spans="1:2" ht="12.75">
      <c r="A52" s="1"/>
      <c r="B52" s="1"/>
    </row>
    <row r="53" spans="1:2" ht="12.75">
      <c r="A53" s="1"/>
      <c r="B53" s="1"/>
    </row>
    <row r="54" spans="1:2" ht="12.75">
      <c r="A54" s="1"/>
      <c r="B54" s="1"/>
    </row>
    <row r="55" spans="1:2" ht="12.75">
      <c r="A55" s="1"/>
      <c r="B55" s="1"/>
    </row>
    <row r="56" spans="1:2" ht="12.75">
      <c r="A56" s="1"/>
      <c r="B56" s="1"/>
    </row>
    <row r="57" spans="1:2" ht="12.75">
      <c r="A57" s="1"/>
      <c r="B57" s="1"/>
    </row>
    <row r="58" spans="1:2" ht="12.75">
      <c r="A58" s="1"/>
      <c r="B58" s="1"/>
    </row>
    <row r="59" spans="1:2" ht="12.75">
      <c r="A59" s="1"/>
      <c r="B59" s="1"/>
    </row>
  </sheetData>
  <sheetProtection/>
  <mergeCells count="7">
    <mergeCell ref="B4:K4"/>
    <mergeCell ref="F2:H2"/>
    <mergeCell ref="A1:H1"/>
    <mergeCell ref="I2:K2"/>
    <mergeCell ref="A2:A3"/>
    <mergeCell ref="B2:B3"/>
    <mergeCell ref="C2:E2"/>
  </mergeCells>
  <printOptions/>
  <pageMargins left="0.7086614173228347" right="0.31496062992125984" top="0.5511811023622047" bottom="0.35433070866141736" header="0.11811023622047245" footer="0.31496062992125984"/>
  <pageSetup cellComments="asDisplayed"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LaBmin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ingunak</dc:creator>
  <cp:keywords/>
  <dc:description/>
  <cp:lastModifiedBy>Baiba Stankevica</cp:lastModifiedBy>
  <cp:lastPrinted>2017-11-21T08:25:57Z</cp:lastPrinted>
  <dcterms:created xsi:type="dcterms:W3CDTF">2009-09-16T12:34:06Z</dcterms:created>
  <dcterms:modified xsi:type="dcterms:W3CDTF">2017-12-22T13:21:44Z</dcterms:modified>
  <cp:category/>
  <cp:version/>
  <cp:contentType/>
  <cp:contentStatus/>
</cp:coreProperties>
</file>